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ceBook Groups\Yeda Shave Kesef\"/>
    </mc:Choice>
  </mc:AlternateContent>
  <xr:revisionPtr revIDLastSave="0" documentId="13_ncr:1_{74EE20F5-02A3-4405-BBAA-CACAD0E9FBE3}" xr6:coauthVersionLast="47" xr6:coauthVersionMax="47" xr10:uidLastSave="{00000000-0000-0000-0000-000000000000}"/>
  <bookViews>
    <workbookView xWindow="-120" yWindow="-120" windowWidth="24240" windowHeight="13140" xr2:uid="{0941FC6A-6894-4E99-BFE9-55B8FA6D10FD}"/>
  </bookViews>
  <sheets>
    <sheet name="חישוב עמלות בנק מול בית השקעות" sheetId="1" r:id="rId1"/>
    <sheet name="הערות חשובות" sheetId="2" r:id="rId2"/>
    <sheet name="חישוב עמלות בתי השקעות שונים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3" l="1"/>
  <c r="F12" i="3"/>
  <c r="B8" i="3"/>
  <c r="F8" i="3"/>
  <c r="F8" i="1"/>
  <c r="F12" i="1"/>
  <c r="B12" i="1"/>
  <c r="B16" i="1" s="1"/>
  <c r="B17" i="1" s="1"/>
  <c r="F16" i="3" l="1"/>
  <c r="F17" i="3" s="1"/>
  <c r="B16" i="3"/>
  <c r="B17" i="3" s="1"/>
  <c r="F16" i="1"/>
  <c r="F17" i="1" s="1"/>
  <c r="E18" i="3" l="1"/>
  <c r="E18" i="1"/>
</calcChain>
</file>

<file path=xl/sharedStrings.xml><?xml version="1.0" encoding="utf-8"?>
<sst xmlns="http://schemas.openxmlformats.org/spreadsheetml/2006/main" count="82" uniqueCount="32">
  <si>
    <t>סכום השקעה</t>
  </si>
  <si>
    <t>בנק</t>
  </si>
  <si>
    <t>בית השקעות</t>
  </si>
  <si>
    <t>דמי משמרת בבנק (שנתי)</t>
  </si>
  <si>
    <t>דמי טיפול (שנתי)</t>
  </si>
  <si>
    <t>שער הדולר</t>
  </si>
  <si>
    <t>עלות שנתית</t>
  </si>
  <si>
    <t>כמות פעולות בחודש (קניה או מכירה) ני"ע ישראלי</t>
  </si>
  <si>
    <t>כמות פעולות בחודש (קניה או מכירה) ני"ע אמריקאי</t>
  </si>
  <si>
    <t>לרוב מתקזז מול עמלות קניה\מכירה</t>
  </si>
  <si>
    <t>אם עוברים את המינימום לרוב מדובר על 0.09% למניות</t>
  </si>
  <si>
    <r>
      <t xml:space="preserve">מחשבון שבנינו עבור קהילת הפיננסים "ידע שווה כסף" שחרטה על דגלה 
</t>
    </r>
    <r>
      <rPr>
        <b/>
        <u/>
        <sz val="16"/>
        <color theme="1"/>
        <rFont val="Calibri"/>
        <family val="2"/>
        <scheme val="minor"/>
      </rPr>
      <t>ליצור שינוי תפיסתי בכל הנוגע לכסף ברמה החברתית בישראל ולהנגיש את עולם הפיננסים בגובה העיניים.</t>
    </r>
  </si>
  <si>
    <t>http://bit.ly/YedaBenefits</t>
  </si>
  <si>
    <t>ההטבות משתנות אז תבדקו מדי פעם, זו נקודת הפתיחה שלכם, מכאן אפשר לנסות להמשיך להתמקח!</t>
  </si>
  <si>
    <t>הטבות לחברי קהילת ידע שווה כסף בפתיחת חשבון מסחר עצמאי!</t>
  </si>
  <si>
    <t>אם עוברים את המינימום לרוב מדובר על 0.9% למניות</t>
  </si>
  <si>
    <t>אם עוברים את המינימום לרוב מדובר על 1 סנט למניה</t>
  </si>
  <si>
    <t>אם עוברים את המינימום לרוב מדובר על 0.3% למניות</t>
  </si>
  <si>
    <t>עלות חודשית</t>
  </si>
  <si>
    <r>
      <rPr>
        <b/>
        <sz val="16"/>
        <color theme="1"/>
        <rFont val="Calibri"/>
        <family val="2"/>
        <scheme val="minor"/>
      </rPr>
      <t>הערות לגבי המחשבון:</t>
    </r>
    <r>
      <rPr>
        <sz val="11"/>
        <color theme="1"/>
        <rFont val="Calibri"/>
        <family val="2"/>
        <scheme val="minor"/>
      </rPr>
      <t xml:space="preserve">
1. </t>
    </r>
    <r>
      <rPr>
        <b/>
        <u/>
        <sz val="11"/>
        <color theme="1"/>
        <rFont val="Calibri"/>
        <family val="2"/>
        <scheme val="minor"/>
      </rPr>
      <t>מדובר על סימולציה</t>
    </r>
    <r>
      <rPr>
        <sz val="11"/>
        <color theme="1"/>
        <rFont val="Calibri"/>
        <family val="2"/>
        <scheme val="minor"/>
      </rPr>
      <t xml:space="preserve"> - כל אחד יתאים וישנה את הנתונים בהתאם לתנאים שלו ובהתאם לאופי המסחר שלו (כמות פעולות בחודש, ני"ע ישראלים\זרים וכו') - 
</t>
    </r>
    <r>
      <rPr>
        <b/>
        <sz val="11"/>
        <color theme="1"/>
        <rFont val="Calibri"/>
        <family val="2"/>
        <scheme val="minor"/>
      </rPr>
      <t xml:space="preserve">תתמקחו על התנאים שלכם! מוזמנים להעזר בהטבות של "ידע שווה כסף" </t>
    </r>
    <r>
      <rPr>
        <sz val="11"/>
        <color theme="1"/>
        <rFont val="Calibri"/>
        <family val="2"/>
        <scheme val="minor"/>
      </rPr>
      <t xml:space="preserve">
2. המטרה שלנו בתור לקוחות - לשלם כמה שפחות עמלות! </t>
    </r>
    <r>
      <rPr>
        <b/>
        <sz val="11"/>
        <color theme="1"/>
        <rFont val="Calibri"/>
        <family val="2"/>
        <scheme val="minor"/>
      </rPr>
      <t xml:space="preserve">מבחינתנו זה נזק כפול - קודם כל כי זה כסף שנזרק לפח ובנוסף כי הכסף לא עובד ולא צובר ריבית דריבית!
</t>
    </r>
    <r>
      <rPr>
        <sz val="11"/>
        <color theme="1"/>
        <rFont val="Calibri"/>
        <family val="2"/>
        <scheme val="minor"/>
      </rPr>
      <t xml:space="preserve">3. </t>
    </r>
    <r>
      <rPr>
        <b/>
        <u/>
        <sz val="11"/>
        <color theme="1"/>
        <rFont val="Calibri"/>
        <family val="2"/>
        <scheme val="minor"/>
      </rPr>
      <t>חישבנו עלויות קניה\מכירה לפי עמלת המינימום</t>
    </r>
    <r>
      <rPr>
        <sz val="11"/>
        <color theme="1"/>
        <rFont val="Calibri"/>
        <family val="2"/>
        <scheme val="minor"/>
      </rPr>
      <t xml:space="preserve">, אם עוברים את המינימום ההפרש בין הבנק לבית ההשקעות לרוב גבוה יותר, תשחקו עם המספרים בעצמכם.
4. </t>
    </r>
    <r>
      <rPr>
        <b/>
        <u/>
        <sz val="11"/>
        <color theme="1"/>
        <rFont val="Calibri"/>
        <family val="2"/>
        <scheme val="minor"/>
      </rPr>
      <t xml:space="preserve">שימו לב לשער הדולר </t>
    </r>
    <r>
      <rPr>
        <sz val="11"/>
        <color theme="1"/>
        <rFont val="Calibri"/>
        <family val="2"/>
        <scheme val="minor"/>
      </rPr>
      <t xml:space="preserve">- גם אותו אפשר לשנות
5. </t>
    </r>
    <r>
      <rPr>
        <b/>
        <u/>
        <sz val="11"/>
        <color theme="1"/>
        <rFont val="Calibri"/>
        <family val="2"/>
        <scheme val="minor"/>
      </rPr>
      <t xml:space="preserve">עמלות המרת מט"ח </t>
    </r>
    <r>
      <rPr>
        <sz val="11"/>
        <color theme="1"/>
        <rFont val="Calibri"/>
        <family val="2"/>
        <scheme val="minor"/>
      </rPr>
      <t xml:space="preserve">- שימו לב שבבנק לרוב יקחו 2 עמלות ומרווח גבוה יותר מאשר בבתי ההשקעות.
6. </t>
    </r>
    <r>
      <rPr>
        <b/>
        <u/>
        <sz val="11"/>
        <color theme="1"/>
        <rFont val="Calibri"/>
        <family val="2"/>
        <scheme val="minor"/>
      </rPr>
      <t>הכסף הגדול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דמי משמרת כאחוזים מהתיק (בבנקים) לעומת דמי טיפול במחיר קבוע בבתי ההשקעות - רלוונטי בעיקר כשהתיק הולך וגדל.
</t>
    </r>
    <r>
      <rPr>
        <b/>
        <sz val="11"/>
        <color theme="1"/>
        <rFont val="Calibri"/>
        <family val="2"/>
        <scheme val="minor"/>
      </rPr>
      <t>אין לראות באמור המלצה ו\או ייעוץ ו\או תחליף לייעוץ מותאם אישי. אין לראות באמור הנעה לפעולה.</t>
    </r>
  </si>
  <si>
    <t xml:space="preserve">לא הכנסנו בחישוב השנתי בכוונה כי מדובר במשהו משתנה </t>
  </si>
  <si>
    <t>לא הכנסנו בחישוב השנתי בכוונה כי מדובר במשהו משתנה</t>
  </si>
  <si>
    <t>עמלת מינימום קניה\מכירה (ני"ע אמריקאי) בדולרים</t>
  </si>
  <si>
    <t>עמלת מינימום קניה\מכירה (ני"ע אמריקאי) שקלים</t>
  </si>
  <si>
    <t>מרווח משער יציג*</t>
  </si>
  <si>
    <t>עמלת המרת מטח*</t>
  </si>
  <si>
    <t>דמי טיפול (חודשי)</t>
  </si>
  <si>
    <t>עמלת מינימום קניה\מכירה שקלים (ני"ע ישראלי)</t>
  </si>
  <si>
    <t>באופציה הזולה תחסוך בשנה -&gt;</t>
  </si>
  <si>
    <r>
      <rPr>
        <b/>
        <sz val="22"/>
        <color theme="1"/>
        <rFont val="Calibri"/>
        <family val="2"/>
        <scheme val="minor"/>
      </rPr>
      <t>הערות לגבי המחשבון:</t>
    </r>
    <r>
      <rPr>
        <sz val="11"/>
        <color theme="1"/>
        <rFont val="Calibri"/>
        <family val="2"/>
        <scheme val="minor"/>
      </rPr>
      <t xml:space="preserve">
1. </t>
    </r>
    <r>
      <rPr>
        <b/>
        <u/>
        <sz val="11"/>
        <color theme="1"/>
        <rFont val="Calibri"/>
        <family val="2"/>
        <scheme val="minor"/>
      </rPr>
      <t>מדובר על סימולציה</t>
    </r>
    <r>
      <rPr>
        <sz val="11"/>
        <color theme="1"/>
        <rFont val="Calibri"/>
        <family val="2"/>
        <scheme val="minor"/>
      </rPr>
      <t xml:space="preserve"> - כל אחד יתאים וישנה את הנתונים בהתאם לתנאים שלו ובהתאם לאופי המסחר שלו (כמות פעולות בחודש, ני"ע ישראלים\זרים וכו') - 
</t>
    </r>
    <r>
      <rPr>
        <b/>
        <sz val="11"/>
        <color theme="1"/>
        <rFont val="Calibri"/>
        <family val="2"/>
        <scheme val="minor"/>
      </rPr>
      <t>תתמקחו על התנאים שלכם!</t>
    </r>
    <r>
      <rPr>
        <sz val="11"/>
        <color theme="1"/>
        <rFont val="Calibri"/>
        <family val="2"/>
        <scheme val="minor"/>
      </rPr>
      <t xml:space="preserve"> מוזמנים להעזר בהטבות של "ידע שווה כסף" 
2. המטרה שלנו בתור לקוחות - לשלם כמה שפחות עמלות! </t>
    </r>
    <r>
      <rPr>
        <b/>
        <u/>
        <sz val="11"/>
        <color theme="1"/>
        <rFont val="Calibri"/>
        <family val="2"/>
        <scheme val="minor"/>
      </rPr>
      <t xml:space="preserve">מבחינתנו זה נזק כפול - קודם כל כי זה כסף שנזרק לפח ובנוסף כי הכסף לא עובד ולא צובר ריבית דריבית!
</t>
    </r>
    <r>
      <rPr>
        <sz val="11"/>
        <color theme="1"/>
        <rFont val="Calibri"/>
        <family val="2"/>
        <scheme val="minor"/>
      </rPr>
      <t xml:space="preserve">
3. </t>
    </r>
    <r>
      <rPr>
        <b/>
        <u/>
        <sz val="11"/>
        <color theme="1"/>
        <rFont val="Calibri"/>
        <family val="2"/>
        <scheme val="minor"/>
      </rPr>
      <t>חישבנו עלויות קניה\מכירה לפי עמלת המינימום</t>
    </r>
    <r>
      <rPr>
        <sz val="11"/>
        <color theme="1"/>
        <rFont val="Calibri"/>
        <family val="2"/>
        <scheme val="minor"/>
      </rPr>
      <t xml:space="preserve">, אם עוברים את המינימום ההפרש בין הבנק לבית ההשקעות לרוב גבוה יותר, תשחקו עם המספרים בעצמכם.
4. </t>
    </r>
    <r>
      <rPr>
        <b/>
        <u/>
        <sz val="11"/>
        <color theme="1"/>
        <rFont val="Calibri"/>
        <family val="2"/>
        <scheme val="minor"/>
      </rPr>
      <t xml:space="preserve">שימו לב לשער הדולר </t>
    </r>
    <r>
      <rPr>
        <sz val="11"/>
        <color theme="1"/>
        <rFont val="Calibri"/>
        <family val="2"/>
        <scheme val="minor"/>
      </rPr>
      <t xml:space="preserve">- גם אותו אפשר לשנות
5. </t>
    </r>
    <r>
      <rPr>
        <b/>
        <u/>
        <sz val="11"/>
        <color theme="1"/>
        <rFont val="Calibri"/>
        <family val="2"/>
        <scheme val="minor"/>
      </rPr>
      <t>עמלות המרת מט"ח</t>
    </r>
    <r>
      <rPr>
        <sz val="11"/>
        <color theme="1"/>
        <rFont val="Calibri"/>
        <family val="2"/>
        <scheme val="minor"/>
      </rPr>
      <t xml:space="preserve"> - שימו לב שבבנק לרוב יקחו 2 עמלות ומרווח גבוה יותר מאשר בבתי ההשקעות.
6. </t>
    </r>
    <r>
      <rPr>
        <b/>
        <u/>
        <sz val="11"/>
        <color theme="1"/>
        <rFont val="Calibri"/>
        <family val="2"/>
        <scheme val="minor"/>
      </rPr>
      <t xml:space="preserve">הכסף הגדול </t>
    </r>
    <r>
      <rPr>
        <sz val="11"/>
        <color theme="1"/>
        <rFont val="Calibri"/>
        <family val="2"/>
        <scheme val="minor"/>
      </rPr>
      <t xml:space="preserve">- דמי משמרת כאחוזים מהתיק (בבנקים) לעומת דמי טיפול במחיר קבוע בבתי ההשקעות - רלוונטי בעיקר כשהתיק הולך וגדל.
</t>
    </r>
    <r>
      <rPr>
        <b/>
        <u/>
        <sz val="11"/>
        <color theme="1"/>
        <rFont val="Calibri"/>
        <family val="2"/>
        <scheme val="minor"/>
      </rPr>
      <t>אין לראות באמור המלצה ו\או ייעוץ ו\או תחליף לייעוץ מותאם אישי. אין לראות באמור הנעה לפעולה.</t>
    </r>
  </si>
  <si>
    <t>בית השקעות 1</t>
  </si>
  <si>
    <t>בית השקעות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</si>
</sst>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₪&quot;#,##0.00;[Red]\-&quot;₪&quot;#,##0.00"/>
    <numFmt numFmtId="165" formatCode="_ [$₪-40D]\ * #,##0.00_ ;_ [$₪-40D]\ * \-#,##0.00_ ;_ [$₪-40D]\ * &quot;-&quot;??_ ;_ @_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57">
    <xf numFmtId="0" fontId="0" fillId="0" borderId="0" xfId="0"/>
    <xf numFmtId="10" fontId="0" fillId="0" borderId="0" xfId="0" applyNumberFormat="1"/>
    <xf numFmtId="164" fontId="0" fillId="0" borderId="0" xfId="0" applyNumberFormat="1"/>
    <xf numFmtId="164" fontId="0" fillId="0" borderId="0" xfId="0" applyNumberFormat="1" applyBorder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0" fontId="0" fillId="0" borderId="0" xfId="0" applyAlignment="1"/>
    <xf numFmtId="0" fontId="12" fillId="0" borderId="0" xfId="0" applyFont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Border="1"/>
    <xf numFmtId="0" fontId="12" fillId="0" borderId="0" xfId="0" applyFont="1" applyBorder="1"/>
    <xf numFmtId="0" fontId="0" fillId="3" borderId="0" xfId="0" applyFill="1"/>
    <xf numFmtId="0" fontId="2" fillId="2" borderId="0" xfId="0" applyFont="1" applyFill="1"/>
    <xf numFmtId="0" fontId="1" fillId="4" borderId="0" xfId="0" applyFont="1" applyFill="1"/>
    <xf numFmtId="0" fontId="1" fillId="4" borderId="0" xfId="0" applyFont="1" applyFill="1" applyProtection="1">
      <protection locked="0"/>
    </xf>
    <xf numFmtId="44" fontId="0" fillId="0" borderId="0" xfId="2" applyFont="1" applyProtection="1">
      <protection locked="0"/>
    </xf>
    <xf numFmtId="0" fontId="15" fillId="0" borderId="0" xfId="0" applyFont="1" applyAlignment="1">
      <alignment horizontal="right" vertical="center"/>
    </xf>
    <xf numFmtId="0" fontId="0" fillId="0" borderId="9" xfId="0" applyBorder="1"/>
    <xf numFmtId="165" fontId="0" fillId="0" borderId="9" xfId="2" applyNumberFormat="1" applyFont="1" applyBorder="1"/>
    <xf numFmtId="165" fontId="0" fillId="0" borderId="9" xfId="0" applyNumberFormat="1" applyBorder="1"/>
    <xf numFmtId="165" fontId="0" fillId="0" borderId="0" xfId="0" applyNumberFormat="1" applyProtection="1">
      <protection locked="0"/>
    </xf>
    <xf numFmtId="165" fontId="2" fillId="2" borderId="0" xfId="0" applyNumberFormat="1" applyFont="1" applyFill="1"/>
    <xf numFmtId="165" fontId="3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/>
    <xf numFmtId="0" fontId="3" fillId="5" borderId="11" xfId="0" applyFont="1" applyFill="1" applyBorder="1" applyAlignment="1"/>
    <xf numFmtId="165" fontId="0" fillId="0" borderId="0" xfId="0" applyNumberFormat="1" applyProtection="1"/>
    <xf numFmtId="0" fontId="0" fillId="0" borderId="0" xfId="0" applyAlignment="1">
      <alignment horizontal="center" vertical="center" wrapText="1"/>
    </xf>
    <xf numFmtId="0" fontId="0" fillId="0" borderId="9" xfId="0" applyFont="1" applyBorder="1"/>
    <xf numFmtId="0" fontId="0" fillId="0" borderId="10" xfId="0" applyBorder="1"/>
    <xf numFmtId="165" fontId="0" fillId="0" borderId="12" xfId="0" applyNumberFormat="1" applyBorder="1" applyProtection="1"/>
    <xf numFmtId="0" fontId="0" fillId="0" borderId="10" xfId="0" applyFont="1" applyBorder="1"/>
    <xf numFmtId="165" fontId="0" fillId="0" borderId="12" xfId="0" applyNumberForma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0" fillId="0" borderId="0" xfId="1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2266950</xdr:colOff>
      <xdr:row>0</xdr:row>
      <xdr:rowOff>0</xdr:rowOff>
    </xdr:from>
    <xdr:to>
      <xdr:col>6</xdr:col>
      <xdr:colOff>2828925</xdr:colOff>
      <xdr:row>2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B3844F-FF72-6094-429D-0F7BC5A7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610075" y="0"/>
          <a:ext cx="56197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1381125</xdr:colOff>
      <xdr:row>0</xdr:row>
      <xdr:rowOff>19050</xdr:rowOff>
    </xdr:from>
    <xdr:to>
      <xdr:col>0</xdr:col>
      <xdr:colOff>1943100</xdr:colOff>
      <xdr:row>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7BEB575-E3CF-9140-88D2-AA610A49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982675" y="19050"/>
          <a:ext cx="561975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2266950</xdr:colOff>
      <xdr:row>0</xdr:row>
      <xdr:rowOff>0</xdr:rowOff>
    </xdr:from>
    <xdr:to>
      <xdr:col>6</xdr:col>
      <xdr:colOff>2828925</xdr:colOff>
      <xdr:row>2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6368B6-85BB-4BE0-98EC-B72184565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867125" y="0"/>
          <a:ext cx="56197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1381125</xdr:colOff>
      <xdr:row>0</xdr:row>
      <xdr:rowOff>19050</xdr:rowOff>
    </xdr:from>
    <xdr:to>
      <xdr:col>0</xdr:col>
      <xdr:colOff>1943100</xdr:colOff>
      <xdr:row>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291DF5-D8B1-480F-8BF2-A54E5FDE4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8602050" y="19050"/>
          <a:ext cx="561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t.ly/YedaBenefi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YedaBenefi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0F37-A534-4143-8517-D74C56767FAD}">
  <dimension ref="A1:Q42"/>
  <sheetViews>
    <sheetView rightToLeft="1" tabSelected="1" workbookViewId="0">
      <selection activeCell="F9" sqref="F9"/>
    </sheetView>
  </sheetViews>
  <sheetFormatPr defaultRowHeight="15" x14ac:dyDescent="0.25"/>
  <cols>
    <col min="1" max="1" width="40.7109375" bestFit="1" customWidth="1"/>
    <col min="2" max="2" width="15.28515625" bestFit="1" customWidth="1"/>
    <col min="3" max="3" width="49.42578125" bestFit="1" customWidth="1"/>
    <col min="4" max="4" width="18.28515625" bestFit="1" customWidth="1"/>
    <col min="5" max="5" width="41" bestFit="1" customWidth="1"/>
    <col min="6" max="6" width="13" bestFit="1" customWidth="1"/>
    <col min="7" max="7" width="49.42578125" bestFit="1" customWidth="1"/>
    <col min="9" max="9" width="10" bestFit="1" customWidth="1"/>
    <col min="11" max="11" width="3.7109375" customWidth="1"/>
    <col min="12" max="12" width="13.7109375" customWidth="1"/>
    <col min="13" max="13" width="9.7109375" customWidth="1"/>
    <col min="14" max="14" width="16" bestFit="1" customWidth="1"/>
    <col min="15" max="15" width="19.42578125" bestFit="1" customWidth="1"/>
    <col min="16" max="16" width="21.140625" bestFit="1" customWidth="1"/>
  </cols>
  <sheetData>
    <row r="1" spans="1:17" x14ac:dyDescent="0.25">
      <c r="A1" s="39" t="s">
        <v>11</v>
      </c>
      <c r="B1" s="40"/>
      <c r="C1" s="40"/>
      <c r="D1" s="40"/>
      <c r="E1" s="40"/>
      <c r="F1" s="40"/>
      <c r="G1" s="40"/>
    </row>
    <row r="2" spans="1:17" x14ac:dyDescent="0.25">
      <c r="A2" s="40"/>
      <c r="B2" s="40"/>
      <c r="C2" s="40"/>
      <c r="D2" s="40"/>
      <c r="E2" s="40"/>
      <c r="F2" s="40"/>
      <c r="G2" s="40"/>
    </row>
    <row r="3" spans="1:17" x14ac:dyDescent="0.25">
      <c r="A3" s="40"/>
      <c r="B3" s="40"/>
      <c r="C3" s="40"/>
      <c r="D3" s="40"/>
      <c r="E3" s="40"/>
      <c r="F3" s="40"/>
      <c r="G3" s="40"/>
    </row>
    <row r="4" spans="1:17" ht="21" x14ac:dyDescent="0.35">
      <c r="A4" s="40"/>
      <c r="B4" s="40"/>
      <c r="C4" s="40"/>
      <c r="D4" s="40"/>
      <c r="E4" s="40"/>
      <c r="F4" s="40"/>
      <c r="G4" s="40"/>
    </row>
    <row r="5" spans="1:17" ht="18.75" x14ac:dyDescent="0.3">
      <c r="A5" s="7" t="s">
        <v>0</v>
      </c>
      <c r="B5" s="10">
        <v>300000</v>
      </c>
      <c r="D5" s="20" t="s">
        <v>5</v>
      </c>
      <c r="E5" s="21">
        <v>3.35</v>
      </c>
      <c r="M5" s="4"/>
      <c r="N5" s="5"/>
      <c r="O5" s="5"/>
      <c r="P5" s="5"/>
      <c r="Q5" s="5"/>
    </row>
    <row r="6" spans="1:17" ht="23.25" x14ac:dyDescent="0.35">
      <c r="A6" s="55" t="s">
        <v>1</v>
      </c>
      <c r="B6" s="55"/>
      <c r="C6" s="55"/>
      <c r="D6" s="18"/>
      <c r="E6" s="55" t="s">
        <v>2</v>
      </c>
      <c r="F6" s="55"/>
      <c r="G6" s="55"/>
      <c r="N6" s="3"/>
      <c r="O6" s="3"/>
      <c r="P6" s="3"/>
      <c r="Q6" s="6"/>
    </row>
    <row r="7" spans="1:17" x14ac:dyDescent="0.25">
      <c r="A7" t="s">
        <v>3</v>
      </c>
      <c r="B7" s="12">
        <v>5.0000000000000001E-3</v>
      </c>
      <c r="C7" s="1"/>
      <c r="D7" s="18"/>
      <c r="E7" t="s">
        <v>26</v>
      </c>
      <c r="F7" s="27">
        <v>15</v>
      </c>
      <c r="G7" s="4" t="s">
        <v>9</v>
      </c>
      <c r="N7" s="3"/>
      <c r="O7" s="3"/>
      <c r="P7" s="3"/>
      <c r="Q7" s="6"/>
    </row>
    <row r="8" spans="1:17" x14ac:dyDescent="0.25">
      <c r="B8" s="12"/>
      <c r="C8" s="1"/>
      <c r="D8" s="18"/>
      <c r="E8" t="s">
        <v>4</v>
      </c>
      <c r="F8" s="32">
        <f>F7*12</f>
        <v>180</v>
      </c>
      <c r="N8" s="3"/>
      <c r="O8" s="3"/>
      <c r="P8" s="3"/>
      <c r="Q8" s="6"/>
    </row>
    <row r="9" spans="1:17" ht="15" customHeight="1" x14ac:dyDescent="0.25">
      <c r="A9" t="s">
        <v>27</v>
      </c>
      <c r="B9" s="27">
        <v>26</v>
      </c>
      <c r="C9" s="4" t="s">
        <v>15</v>
      </c>
      <c r="D9" s="18"/>
      <c r="E9" t="s">
        <v>27</v>
      </c>
      <c r="F9" s="27">
        <v>2.65</v>
      </c>
      <c r="G9" s="4" t="s">
        <v>10</v>
      </c>
      <c r="L9" s="4"/>
      <c r="N9" s="3"/>
      <c r="O9" s="3"/>
      <c r="P9" s="3"/>
      <c r="Q9" s="6"/>
    </row>
    <row r="10" spans="1:17" x14ac:dyDescent="0.25">
      <c r="A10" t="s">
        <v>7</v>
      </c>
      <c r="B10" s="11">
        <v>2</v>
      </c>
      <c r="D10" s="18"/>
      <c r="E10" t="s">
        <v>7</v>
      </c>
      <c r="F10" s="11">
        <v>2</v>
      </c>
      <c r="L10" s="2"/>
      <c r="N10" s="3"/>
      <c r="O10" s="3"/>
      <c r="P10" s="3"/>
      <c r="Q10" s="6"/>
    </row>
    <row r="11" spans="1:17" ht="15.75" thickBot="1" x14ac:dyDescent="0.3">
      <c r="A11" t="s">
        <v>22</v>
      </c>
      <c r="B11" s="22">
        <v>25</v>
      </c>
      <c r="C11" s="4" t="s">
        <v>17</v>
      </c>
      <c r="D11" s="18"/>
      <c r="E11" t="s">
        <v>22</v>
      </c>
      <c r="F11" s="22">
        <v>8</v>
      </c>
      <c r="G11" s="4" t="s">
        <v>16</v>
      </c>
      <c r="L11" s="2"/>
      <c r="N11" s="3"/>
      <c r="O11" s="3"/>
      <c r="P11" s="3"/>
      <c r="Q11" s="6"/>
    </row>
    <row r="12" spans="1:17" ht="15.75" thickBot="1" x14ac:dyDescent="0.3">
      <c r="A12" s="24" t="s">
        <v>23</v>
      </c>
      <c r="B12" s="25">
        <f>B11*E5</f>
        <v>83.75</v>
      </c>
      <c r="D12" s="18"/>
      <c r="E12" s="34" t="s">
        <v>23</v>
      </c>
      <c r="F12" s="26">
        <f>F11*E5</f>
        <v>26.8</v>
      </c>
    </row>
    <row r="13" spans="1:17" x14ac:dyDescent="0.25">
      <c r="A13" t="s">
        <v>8</v>
      </c>
      <c r="B13" s="11">
        <v>2</v>
      </c>
      <c r="D13" s="18"/>
      <c r="E13" t="s">
        <v>8</v>
      </c>
      <c r="F13" s="11">
        <v>2</v>
      </c>
      <c r="G13" s="8"/>
      <c r="H13" s="9"/>
      <c r="I13" s="9"/>
      <c r="J13" s="9"/>
      <c r="K13" s="9"/>
      <c r="L13" s="9"/>
      <c r="N13" s="3"/>
      <c r="O13" s="3"/>
      <c r="P13" s="3"/>
      <c r="Q13" s="6"/>
    </row>
    <row r="14" spans="1:17" x14ac:dyDescent="0.25">
      <c r="A14" t="s">
        <v>25</v>
      </c>
      <c r="B14" s="11"/>
      <c r="C14" s="23" t="s">
        <v>20</v>
      </c>
      <c r="D14" s="18"/>
      <c r="E14" t="s">
        <v>25</v>
      </c>
      <c r="F14" s="11">
        <v>0</v>
      </c>
      <c r="G14" s="23" t="s">
        <v>21</v>
      </c>
      <c r="H14" s="9"/>
      <c r="I14" s="9"/>
      <c r="J14" s="9"/>
      <c r="K14" s="9"/>
      <c r="L14" s="9"/>
      <c r="N14" s="3"/>
      <c r="O14" s="3"/>
      <c r="P14" s="3"/>
      <c r="Q14" s="6"/>
    </row>
    <row r="15" spans="1:17" x14ac:dyDescent="0.25">
      <c r="A15" t="s">
        <v>24</v>
      </c>
      <c r="B15" s="11"/>
      <c r="C15" s="23" t="s">
        <v>21</v>
      </c>
      <c r="D15" s="18"/>
      <c r="E15" t="s">
        <v>24</v>
      </c>
      <c r="F15" s="11">
        <v>0.02</v>
      </c>
      <c r="G15" s="23" t="s">
        <v>20</v>
      </c>
      <c r="H15" s="9"/>
      <c r="I15" s="9"/>
      <c r="J15" s="9"/>
      <c r="K15" s="9"/>
      <c r="L15" s="9"/>
      <c r="N15" s="3"/>
      <c r="O15" s="3"/>
      <c r="P15" s="3"/>
      <c r="Q15" s="6"/>
    </row>
    <row r="16" spans="1:17" s="15" customFormat="1" ht="18.75" x14ac:dyDescent="0.3">
      <c r="A16" s="19" t="s">
        <v>6</v>
      </c>
      <c r="B16" s="28">
        <f>B5*B7+(B9*B10*12)+(B12*B13*12)</f>
        <v>4134</v>
      </c>
      <c r="C16" s="7"/>
      <c r="D16" s="7"/>
      <c r="E16" s="19" t="s">
        <v>6</v>
      </c>
      <c r="F16" s="28">
        <f>F8+(F10*F9*12)+(F12*F13*12)</f>
        <v>886.80000000000007</v>
      </c>
      <c r="G16" s="14"/>
      <c r="H16" s="14"/>
      <c r="I16" s="14"/>
      <c r="J16" s="14"/>
      <c r="K16" s="14"/>
      <c r="L16" s="14"/>
      <c r="N16" s="16"/>
      <c r="O16" s="16"/>
      <c r="P16" s="16"/>
      <c r="Q16" s="17"/>
    </row>
    <row r="17" spans="1:17" ht="19.5" thickBot="1" x14ac:dyDescent="0.35">
      <c r="A17" s="19" t="s">
        <v>18</v>
      </c>
      <c r="B17" s="28">
        <f>B16/12</f>
        <v>344.5</v>
      </c>
      <c r="E17" s="19" t="s">
        <v>18</v>
      </c>
      <c r="F17" s="28">
        <f>F16/12</f>
        <v>73.900000000000006</v>
      </c>
    </row>
    <row r="18" spans="1:17" ht="24" thickBot="1" x14ac:dyDescent="0.4">
      <c r="A18" s="14"/>
      <c r="B18" s="30"/>
      <c r="C18" s="31" t="s">
        <v>28</v>
      </c>
      <c r="D18" s="31"/>
      <c r="E18" s="29">
        <f>ABS(F16-B16)</f>
        <v>3247.2</v>
      </c>
      <c r="F18" s="14"/>
      <c r="G18" s="14"/>
    </row>
    <row r="19" spans="1:17" ht="26.25" x14ac:dyDescent="0.4">
      <c r="A19" s="51" t="s">
        <v>14</v>
      </c>
      <c r="B19" s="51"/>
      <c r="C19" s="51"/>
      <c r="D19" s="51"/>
      <c r="E19" s="51"/>
      <c r="F19" s="51"/>
      <c r="G19" s="51"/>
    </row>
    <row r="20" spans="1:17" ht="23.25" x14ac:dyDescent="0.35">
      <c r="A20" s="52" t="s">
        <v>12</v>
      </c>
      <c r="B20" s="53"/>
      <c r="C20" s="53"/>
      <c r="D20" s="53"/>
      <c r="E20" s="53"/>
      <c r="F20" s="53"/>
      <c r="G20" s="53"/>
    </row>
    <row r="21" spans="1:17" ht="18.75" x14ac:dyDescent="0.3">
      <c r="A21" s="54" t="s">
        <v>13</v>
      </c>
      <c r="B21" s="54"/>
      <c r="C21" s="54"/>
      <c r="D21" s="54"/>
      <c r="E21" s="54"/>
      <c r="F21" s="54"/>
      <c r="G21" s="54"/>
    </row>
    <row r="22" spans="1:17" ht="15.75" thickBot="1" x14ac:dyDescent="0.3"/>
    <row r="23" spans="1:17" ht="15" customHeight="1" x14ac:dyDescent="0.25">
      <c r="A23" s="41" t="s">
        <v>19</v>
      </c>
      <c r="B23" s="42"/>
      <c r="C23" s="42"/>
      <c r="D23" s="42"/>
      <c r="E23" s="42"/>
      <c r="F23" s="42"/>
      <c r="G23" s="43"/>
      <c r="H23" s="9"/>
      <c r="I23" s="9"/>
      <c r="J23" s="9"/>
      <c r="K23" s="9"/>
      <c r="L23" s="9"/>
      <c r="N23" s="3"/>
      <c r="O23" s="3"/>
      <c r="P23" s="3"/>
      <c r="Q23" s="6"/>
    </row>
    <row r="24" spans="1:17" x14ac:dyDescent="0.25">
      <c r="A24" s="44"/>
      <c r="B24" s="45"/>
      <c r="C24" s="45"/>
      <c r="D24" s="45"/>
      <c r="E24" s="45"/>
      <c r="F24" s="45"/>
      <c r="G24" s="46"/>
      <c r="H24" s="9"/>
      <c r="I24" s="9"/>
      <c r="J24" s="9"/>
      <c r="K24" s="9"/>
      <c r="L24" s="9"/>
      <c r="N24" s="3"/>
      <c r="O24" s="3"/>
      <c r="P24" s="3"/>
      <c r="Q24" s="6"/>
    </row>
    <row r="25" spans="1:17" x14ac:dyDescent="0.25">
      <c r="A25" s="44"/>
      <c r="B25" s="45"/>
      <c r="C25" s="45"/>
      <c r="D25" s="45"/>
      <c r="E25" s="45"/>
      <c r="F25" s="45"/>
      <c r="G25" s="46"/>
      <c r="H25" s="9"/>
      <c r="I25" s="9"/>
      <c r="J25" s="9"/>
      <c r="K25" s="9"/>
      <c r="L25" s="9"/>
      <c r="N25" s="3"/>
      <c r="O25" s="3"/>
      <c r="P25" s="3"/>
      <c r="Q25" s="6"/>
    </row>
    <row r="26" spans="1:17" x14ac:dyDescent="0.25">
      <c r="A26" s="44"/>
      <c r="B26" s="45"/>
      <c r="C26" s="45"/>
      <c r="D26" s="45"/>
      <c r="E26" s="45"/>
      <c r="F26" s="45"/>
      <c r="G26" s="46"/>
      <c r="H26" s="9"/>
      <c r="I26" s="9"/>
      <c r="J26" s="9"/>
      <c r="K26" s="9"/>
      <c r="L26" s="9"/>
      <c r="N26" s="3"/>
      <c r="O26" s="3"/>
      <c r="P26" s="3"/>
      <c r="Q26" s="6"/>
    </row>
    <row r="27" spans="1:17" x14ac:dyDescent="0.25">
      <c r="A27" s="44"/>
      <c r="B27" s="45"/>
      <c r="C27" s="45"/>
      <c r="D27" s="45"/>
      <c r="E27" s="45"/>
      <c r="F27" s="45"/>
      <c r="G27" s="46"/>
      <c r="H27" s="9"/>
      <c r="I27" s="9"/>
      <c r="J27" s="9"/>
      <c r="K27" s="9"/>
      <c r="L27" s="9"/>
      <c r="N27" s="3"/>
      <c r="O27" s="3"/>
      <c r="P27" s="3"/>
      <c r="Q27" s="6"/>
    </row>
    <row r="28" spans="1:17" ht="87" customHeight="1" thickBot="1" x14ac:dyDescent="0.3">
      <c r="A28" s="47"/>
      <c r="B28" s="48"/>
      <c r="C28" s="48"/>
      <c r="D28" s="48"/>
      <c r="E28" s="48"/>
      <c r="F28" s="48"/>
      <c r="G28" s="49"/>
      <c r="H28" s="9"/>
      <c r="I28" s="9"/>
      <c r="J28" s="9"/>
      <c r="K28" s="9"/>
      <c r="L28" s="9"/>
      <c r="N28" s="3"/>
      <c r="O28" s="3"/>
      <c r="P28" s="3"/>
      <c r="Q28" s="6"/>
    </row>
    <row r="29" spans="1:17" ht="21" x14ac:dyDescent="0.35">
      <c r="A29" s="50"/>
      <c r="B29" s="50"/>
      <c r="C29" s="50"/>
      <c r="D29" s="50"/>
      <c r="E29" s="50"/>
      <c r="F29" s="50"/>
      <c r="G29" s="50"/>
      <c r="H29" s="9"/>
      <c r="I29" s="9"/>
      <c r="J29" s="9"/>
      <c r="K29" s="9"/>
      <c r="L29" s="9"/>
      <c r="N29" s="3"/>
      <c r="O29" s="3"/>
      <c r="P29" s="3"/>
      <c r="Q29" s="6"/>
    </row>
    <row r="30" spans="1:17" ht="23.25" x14ac:dyDescent="0.35">
      <c r="A30" s="52"/>
      <c r="B30" s="53"/>
      <c r="C30" s="53"/>
      <c r="D30" s="53"/>
      <c r="E30" s="53"/>
      <c r="F30" s="53"/>
      <c r="G30" s="53"/>
      <c r="H30" s="9"/>
      <c r="I30" s="9"/>
      <c r="J30" s="9"/>
      <c r="K30" s="9"/>
      <c r="L30" s="9"/>
      <c r="N30" s="3"/>
      <c r="O30" s="3"/>
      <c r="P30" s="3"/>
      <c r="Q30" s="6"/>
    </row>
    <row r="31" spans="1:17" ht="18.75" x14ac:dyDescent="0.3">
      <c r="A31" s="54"/>
      <c r="B31" s="54"/>
      <c r="C31" s="54"/>
      <c r="D31" s="54"/>
      <c r="E31" s="54"/>
      <c r="F31" s="54"/>
      <c r="G31" s="54"/>
      <c r="L31" s="2"/>
      <c r="N31" s="3"/>
      <c r="O31" s="3"/>
      <c r="P31" s="3"/>
      <c r="Q31" s="6"/>
    </row>
    <row r="32" spans="1:17" x14ac:dyDescent="0.25">
      <c r="B32" s="2"/>
      <c r="C32" s="2"/>
      <c r="L32" s="2"/>
      <c r="N32" s="3"/>
      <c r="O32" s="3"/>
      <c r="P32" s="3"/>
      <c r="Q32" s="6"/>
    </row>
    <row r="33" spans="1:17" x14ac:dyDescent="0.25">
      <c r="A33" s="13"/>
      <c r="B33" s="13"/>
      <c r="C33" s="13"/>
      <c r="D33" s="13"/>
      <c r="E33" s="13"/>
      <c r="F33" s="13"/>
      <c r="G33" s="13"/>
      <c r="L33" s="2"/>
      <c r="N33" s="3"/>
      <c r="O33" s="3"/>
      <c r="P33" s="3"/>
      <c r="Q33" s="6"/>
    </row>
    <row r="34" spans="1:17" x14ac:dyDescent="0.25">
      <c r="A34" s="13"/>
      <c r="B34" s="13"/>
      <c r="C34" s="13"/>
      <c r="D34" s="13"/>
      <c r="E34" s="13"/>
      <c r="F34" s="13"/>
      <c r="G34" s="13"/>
      <c r="L34" s="2"/>
      <c r="N34" s="3"/>
      <c r="O34" s="3"/>
      <c r="P34" s="3"/>
      <c r="Q34" s="6"/>
    </row>
    <row r="35" spans="1:17" x14ac:dyDescent="0.25">
      <c r="A35" s="13"/>
      <c r="B35" s="13"/>
      <c r="C35" s="13"/>
      <c r="D35" s="13"/>
      <c r="E35" s="13"/>
      <c r="F35" s="13"/>
      <c r="G35" s="13"/>
      <c r="L35" s="2"/>
      <c r="N35" s="3"/>
      <c r="O35" s="3"/>
      <c r="P35" s="3"/>
      <c r="Q35" s="6"/>
    </row>
    <row r="36" spans="1:17" x14ac:dyDescent="0.25">
      <c r="A36" s="13"/>
      <c r="B36" s="13"/>
      <c r="C36" s="13"/>
      <c r="D36" s="13"/>
      <c r="E36" s="13"/>
      <c r="F36" s="13"/>
      <c r="G36" s="13"/>
      <c r="L36" s="2"/>
      <c r="N36" s="3"/>
      <c r="O36" s="3"/>
      <c r="P36" s="3"/>
      <c r="Q36" s="6"/>
    </row>
    <row r="37" spans="1:17" x14ac:dyDescent="0.25">
      <c r="A37" s="13"/>
      <c r="B37" s="13"/>
      <c r="C37" s="13"/>
      <c r="D37" s="13"/>
      <c r="E37" s="13"/>
      <c r="F37" s="13"/>
      <c r="G37" s="13"/>
      <c r="L37" s="2"/>
      <c r="N37" s="3"/>
      <c r="O37" s="3"/>
      <c r="P37" s="3"/>
      <c r="Q37" s="6"/>
    </row>
    <row r="38" spans="1:17" x14ac:dyDescent="0.25">
      <c r="A38" s="13"/>
      <c r="B38" s="13"/>
      <c r="C38" s="13"/>
      <c r="D38" s="13"/>
      <c r="E38" s="13"/>
      <c r="F38" s="13"/>
      <c r="G38" s="13"/>
    </row>
    <row r="39" spans="1:17" x14ac:dyDescent="0.25">
      <c r="A39" s="13"/>
      <c r="B39" s="13"/>
      <c r="C39" s="13"/>
      <c r="D39" s="13"/>
      <c r="E39" s="13"/>
      <c r="F39" s="13"/>
      <c r="G39" s="13"/>
    </row>
    <row r="40" spans="1:17" x14ac:dyDescent="0.25">
      <c r="A40" s="13"/>
      <c r="B40" s="13"/>
      <c r="C40" s="13"/>
      <c r="D40" s="13"/>
      <c r="E40" s="13"/>
      <c r="F40" s="13"/>
      <c r="G40" s="13"/>
    </row>
    <row r="41" spans="1:17" x14ac:dyDescent="0.25">
      <c r="A41" s="13"/>
      <c r="B41" s="13"/>
      <c r="C41" s="13"/>
      <c r="D41" s="13"/>
      <c r="E41" s="13"/>
      <c r="F41" s="13"/>
      <c r="G41" s="13"/>
    </row>
    <row r="42" spans="1:17" x14ac:dyDescent="0.25">
      <c r="A42" s="13"/>
      <c r="B42" s="13"/>
      <c r="C42" s="13"/>
      <c r="D42" s="13"/>
      <c r="E42" s="13"/>
      <c r="F42" s="13"/>
      <c r="G42" s="13"/>
    </row>
  </sheetData>
  <sheetProtection algorithmName="SHA-512" hashValue="iGNZ9YqXXELFOR3is4jycngpx9d9G7cATWZq8xq/R9PwDcju/xq93YB1PCTjlA2L64c9Z8zAt/hoq/VDfsgNeg==" saltValue="mUGPkgnuqs/meAbSdpktzA==" spinCount="100000" sheet="1" selectLockedCells="1"/>
  <mergeCells count="11">
    <mergeCell ref="A30:G30"/>
    <mergeCell ref="A31:G31"/>
    <mergeCell ref="A4:G4"/>
    <mergeCell ref="A6:C6"/>
    <mergeCell ref="E6:G6"/>
    <mergeCell ref="A1:G3"/>
    <mergeCell ref="A23:G28"/>
    <mergeCell ref="A29:G29"/>
    <mergeCell ref="A19:G19"/>
    <mergeCell ref="A20:G20"/>
    <mergeCell ref="A21:G21"/>
  </mergeCells>
  <hyperlinks>
    <hyperlink ref="A20" r:id="rId1" xr:uid="{B35599DE-8921-4E3F-B847-04D446787DB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EA60-96DA-4D38-A313-5B5E1AB65368}">
  <dimension ref="A1:W23"/>
  <sheetViews>
    <sheetView rightToLeft="1" workbookViewId="0">
      <selection activeCell="G25" sqref="G25"/>
    </sheetView>
  </sheetViews>
  <sheetFormatPr defaultRowHeight="15" x14ac:dyDescent="0.25"/>
  <sheetData>
    <row r="1" spans="1:23" ht="15" customHeight="1" x14ac:dyDescent="0.25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3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spans="1:23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spans="1:23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spans="1:23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1:23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1:23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spans="1:23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1:23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spans="1:23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  <row r="21" spans="1:23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  <row r="23" spans="1:23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</row>
  </sheetData>
  <sheetProtection algorithmName="SHA-512" hashValue="zCriO9aLSTABym8amuGjLmAbnOb4+qnQE2XiJm7xTJXyE5p6NNcqubeu/R473QVu71aBdClxVOrJVcBp2R+e5w==" saltValue="xmZhUpVURcipukdmpd2L6Q==" spinCount="100000" sheet="1" objects="1" scenarios="1"/>
  <mergeCells count="1">
    <mergeCell ref="A1:W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CA0F-28CF-4F5B-9A7A-7B93CA457E95}">
  <dimension ref="A1:G21"/>
  <sheetViews>
    <sheetView rightToLeft="1" workbookViewId="0">
      <selection activeCell="B9" sqref="B9"/>
    </sheetView>
  </sheetViews>
  <sheetFormatPr defaultRowHeight="15" x14ac:dyDescent="0.25"/>
  <cols>
    <col min="1" max="1" width="41" bestFit="1" customWidth="1"/>
    <col min="2" max="2" width="15.28515625" bestFit="1" customWidth="1"/>
    <col min="3" max="3" width="49.42578125" bestFit="1" customWidth="1"/>
    <col min="4" max="4" width="10" bestFit="1" customWidth="1"/>
    <col min="5" max="5" width="41" bestFit="1" customWidth="1"/>
    <col min="6" max="6" width="13" bestFit="1" customWidth="1"/>
    <col min="7" max="7" width="49.42578125" bestFit="1" customWidth="1"/>
  </cols>
  <sheetData>
    <row r="1" spans="1:7" x14ac:dyDescent="0.25">
      <c r="A1" s="39" t="s">
        <v>11</v>
      </c>
      <c r="B1" s="40"/>
      <c r="C1" s="40"/>
      <c r="D1" s="40"/>
      <c r="E1" s="40"/>
      <c r="F1" s="40"/>
      <c r="G1" s="40"/>
    </row>
    <row r="2" spans="1:7" ht="15" customHeight="1" x14ac:dyDescent="0.25">
      <c r="A2" s="40"/>
      <c r="B2" s="40"/>
      <c r="C2" s="40"/>
      <c r="D2" s="40"/>
      <c r="E2" s="40"/>
      <c r="F2" s="40"/>
      <c r="G2" s="40"/>
    </row>
    <row r="3" spans="1:7" x14ac:dyDescent="0.25">
      <c r="A3" s="40"/>
      <c r="B3" s="40"/>
      <c r="C3" s="40"/>
      <c r="D3" s="40"/>
      <c r="E3" s="40"/>
      <c r="F3" s="40"/>
      <c r="G3" s="40"/>
    </row>
    <row r="4" spans="1:7" ht="21" x14ac:dyDescent="0.35">
      <c r="A4" s="40"/>
      <c r="B4" s="40"/>
      <c r="C4" s="40"/>
      <c r="D4" s="40"/>
      <c r="E4" s="40"/>
      <c r="F4" s="40"/>
      <c r="G4" s="40"/>
    </row>
    <row r="5" spans="1:7" ht="15" customHeight="1" x14ac:dyDescent="0.3">
      <c r="A5" s="7" t="s">
        <v>0</v>
      </c>
      <c r="B5" s="10">
        <v>300000</v>
      </c>
      <c r="D5" s="20" t="s">
        <v>5</v>
      </c>
      <c r="E5" s="21">
        <v>3.35</v>
      </c>
    </row>
    <row r="6" spans="1:7" ht="23.25" x14ac:dyDescent="0.35">
      <c r="A6" s="55" t="s">
        <v>30</v>
      </c>
      <c r="B6" s="55"/>
      <c r="C6" s="55"/>
      <c r="D6" s="18"/>
      <c r="E6" s="55" t="s">
        <v>31</v>
      </c>
      <c r="F6" s="55"/>
      <c r="G6" s="55"/>
    </row>
    <row r="7" spans="1:7" ht="15.75" thickBot="1" x14ac:dyDescent="0.3">
      <c r="A7" t="s">
        <v>26</v>
      </c>
      <c r="B7" s="27">
        <v>15</v>
      </c>
      <c r="C7" s="4" t="s">
        <v>9</v>
      </c>
      <c r="D7" s="18"/>
      <c r="E7" t="s">
        <v>26</v>
      </c>
      <c r="F7" s="27">
        <v>15</v>
      </c>
      <c r="G7" s="4" t="s">
        <v>9</v>
      </c>
    </row>
    <row r="8" spans="1:7" ht="15.75" thickBot="1" x14ac:dyDescent="0.3">
      <c r="A8" s="35" t="s">
        <v>4</v>
      </c>
      <c r="B8" s="36">
        <f>B7*12</f>
        <v>180</v>
      </c>
      <c r="D8" s="18"/>
      <c r="E8" s="35" t="s">
        <v>4</v>
      </c>
      <c r="F8" s="36">
        <f>F7*12</f>
        <v>180</v>
      </c>
    </row>
    <row r="9" spans="1:7" x14ac:dyDescent="0.25">
      <c r="A9" t="s">
        <v>27</v>
      </c>
      <c r="B9" s="27">
        <v>2.65</v>
      </c>
      <c r="C9" s="4" t="s">
        <v>10</v>
      </c>
      <c r="D9" s="18"/>
      <c r="E9" t="s">
        <v>27</v>
      </c>
      <c r="F9" s="27">
        <v>2.65</v>
      </c>
      <c r="G9" s="4" t="s">
        <v>10</v>
      </c>
    </row>
    <row r="10" spans="1:7" x14ac:dyDescent="0.25">
      <c r="A10" t="s">
        <v>7</v>
      </c>
      <c r="B10" s="11">
        <v>2</v>
      </c>
      <c r="D10" s="18"/>
      <c r="E10" t="s">
        <v>7</v>
      </c>
      <c r="F10" s="11">
        <v>2</v>
      </c>
    </row>
    <row r="11" spans="1:7" ht="15.75" thickBot="1" x14ac:dyDescent="0.3">
      <c r="A11" t="s">
        <v>22</v>
      </c>
      <c r="B11" s="22">
        <v>8</v>
      </c>
      <c r="C11" s="4" t="s">
        <v>16</v>
      </c>
      <c r="D11" s="18"/>
      <c r="E11" t="s">
        <v>22</v>
      </c>
      <c r="F11" s="22">
        <v>8</v>
      </c>
      <c r="G11" s="4" t="s">
        <v>16</v>
      </c>
    </row>
    <row r="12" spans="1:7" ht="15.75" thickBot="1" x14ac:dyDescent="0.3">
      <c r="A12" s="37" t="s">
        <v>23</v>
      </c>
      <c r="B12" s="38">
        <f>B11*E5</f>
        <v>26.8</v>
      </c>
      <c r="D12" s="18"/>
      <c r="E12" s="37" t="s">
        <v>23</v>
      </c>
      <c r="F12" s="38">
        <f>F11*E5</f>
        <v>26.8</v>
      </c>
    </row>
    <row r="13" spans="1:7" x14ac:dyDescent="0.25">
      <c r="A13" t="s">
        <v>8</v>
      </c>
      <c r="B13" s="11">
        <v>2</v>
      </c>
      <c r="C13" s="33"/>
      <c r="D13" s="18"/>
      <c r="E13" t="s">
        <v>8</v>
      </c>
      <c r="F13" s="11">
        <v>2</v>
      </c>
      <c r="G13" s="33"/>
    </row>
    <row r="14" spans="1:7" x14ac:dyDescent="0.25">
      <c r="A14" t="s">
        <v>25</v>
      </c>
      <c r="B14" s="11">
        <v>0</v>
      </c>
      <c r="C14" s="23" t="s">
        <v>21</v>
      </c>
      <c r="D14" s="18"/>
      <c r="E14" t="s">
        <v>25</v>
      </c>
      <c r="F14" s="11">
        <v>0</v>
      </c>
      <c r="G14" s="23" t="s">
        <v>21</v>
      </c>
    </row>
    <row r="15" spans="1:7" x14ac:dyDescent="0.25">
      <c r="A15" t="s">
        <v>24</v>
      </c>
      <c r="B15" s="11">
        <v>0.02</v>
      </c>
      <c r="C15" s="23" t="s">
        <v>20</v>
      </c>
      <c r="D15" s="18"/>
      <c r="E15" t="s">
        <v>24</v>
      </c>
      <c r="F15" s="11">
        <v>0.02</v>
      </c>
      <c r="G15" s="23" t="s">
        <v>20</v>
      </c>
    </row>
    <row r="16" spans="1:7" ht="18.75" x14ac:dyDescent="0.3">
      <c r="A16" s="19" t="s">
        <v>6</v>
      </c>
      <c r="B16" s="28">
        <f>B8+(B10*B9*12)+(B12*B13*12)</f>
        <v>886.80000000000007</v>
      </c>
      <c r="C16" s="14"/>
      <c r="D16" s="7"/>
      <c r="E16" s="19" t="s">
        <v>6</v>
      </c>
      <c r="F16" s="28">
        <f>F8+(F10*F9*12)+(F12*F13*12)</f>
        <v>886.80000000000007</v>
      </c>
      <c r="G16" s="14"/>
    </row>
    <row r="17" spans="1:7" ht="19.5" thickBot="1" x14ac:dyDescent="0.35">
      <c r="A17" s="19" t="s">
        <v>18</v>
      </c>
      <c r="B17" s="28">
        <f>B16/12</f>
        <v>73.900000000000006</v>
      </c>
      <c r="E17" s="19" t="s">
        <v>18</v>
      </c>
      <c r="F17" s="28">
        <f>F16/12</f>
        <v>73.900000000000006</v>
      </c>
    </row>
    <row r="18" spans="1:7" ht="24" thickBot="1" x14ac:dyDescent="0.4">
      <c r="A18" s="14"/>
      <c r="B18" s="30"/>
      <c r="C18" s="31" t="s">
        <v>28</v>
      </c>
      <c r="D18" s="31"/>
      <c r="E18" s="29">
        <f>ABS(F16-B16)</f>
        <v>0</v>
      </c>
      <c r="F18" s="14"/>
      <c r="G18" s="14"/>
    </row>
    <row r="19" spans="1:7" ht="26.25" x14ac:dyDescent="0.4">
      <c r="A19" s="51" t="s">
        <v>14</v>
      </c>
      <c r="B19" s="51"/>
      <c r="C19" s="51"/>
      <c r="D19" s="51"/>
      <c r="E19" s="51"/>
      <c r="F19" s="51"/>
      <c r="G19" s="51"/>
    </row>
    <row r="20" spans="1:7" ht="23.25" x14ac:dyDescent="0.35">
      <c r="A20" s="52" t="s">
        <v>12</v>
      </c>
      <c r="B20" s="53"/>
      <c r="C20" s="53"/>
      <c r="D20" s="53"/>
      <c r="E20" s="53"/>
      <c r="F20" s="53"/>
      <c r="G20" s="53"/>
    </row>
    <row r="21" spans="1:7" ht="18.75" x14ac:dyDescent="0.3">
      <c r="A21" s="54" t="s">
        <v>13</v>
      </c>
      <c r="B21" s="54"/>
      <c r="C21" s="54"/>
      <c r="D21" s="54"/>
      <c r="E21" s="54"/>
      <c r="F21" s="54"/>
      <c r="G21" s="54"/>
    </row>
  </sheetData>
  <sheetProtection algorithmName="SHA-512" hashValue="+S7il8YbJkTr/SlqO8Yb7AJMXUzJ8qRG+oVhjmkgMwylu1UM1yTtIjQiS2YN8eoBosFW5WQiLMKczykwU8Q6ag==" saltValue="QlmxbWUrMeXs2NNb9ydhNA==" spinCount="100000" sheet="1" objects="1" scenarios="1" selectLockedCells="1"/>
  <mergeCells count="7">
    <mergeCell ref="A1:G3"/>
    <mergeCell ref="A4:G4"/>
    <mergeCell ref="A6:C6"/>
    <mergeCell ref="E6:G6"/>
    <mergeCell ref="A19:G19"/>
    <mergeCell ref="A20:G20"/>
    <mergeCell ref="A21:G21"/>
  </mergeCells>
  <hyperlinks>
    <hyperlink ref="A20" r:id="rId1" xr:uid="{DEB67B56-351A-4329-BD67-CC3631AFA55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חישוב עמלות בנק מול בית השקעות</vt:lpstr>
      <vt:lpstr>הערות חשובות</vt:lpstr>
      <vt:lpstr>חישוב עמלות בתי השקעות שונים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shaib</dc:creator>
  <cp:lastModifiedBy>bar</cp:lastModifiedBy>
  <dcterms:created xsi:type="dcterms:W3CDTF">2020-10-04T06:15:26Z</dcterms:created>
  <dcterms:modified xsi:type="dcterms:W3CDTF">2022-05-31T16:04:57Z</dcterms:modified>
</cp:coreProperties>
</file>